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<sst xmlns="http://schemas.openxmlformats.org/spreadsheetml/2006/main" count="40" uniqueCount="40">
  <si>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 =  reaction force in pounds force</t>
  </si>
  <si>
    <r>
      <t>A</t>
    </r>
    <r>
      <rPr>
        <vertAlign val="subscript"/>
        <sz val="10"/>
        <rFont val="Arial"/>
        <family val="2"/>
      </rPr>
      <t>o</t>
    </r>
  </si>
  <si>
    <t>W = flow of any gas or vapor, in pounds per hour</t>
  </si>
  <si>
    <t>k = ratio of specific heats, (Cp/Cv)</t>
  </si>
  <si>
    <t>T = temperature at inlet, in degrees Rankine</t>
  </si>
  <si>
    <t>M = molecular weight of the process fluid</t>
  </si>
  <si>
    <t>Ao = area of the outlet at the point of discharge, in square inches</t>
  </si>
  <si>
    <t>C = sonic velocity, ft/sec</t>
  </si>
  <si>
    <r>
      <t>go = 32.2 lbm-ft/lbf-Sec</t>
    </r>
    <r>
      <rPr>
        <vertAlign val="superscript"/>
        <sz val="10"/>
        <rFont val="Arial"/>
        <family val="2"/>
      </rPr>
      <t>2</t>
    </r>
  </si>
  <si>
    <t>R = 1544 ft-lbf/lbm-mole-R</t>
  </si>
  <si>
    <t>Pa = 14.7 psia</t>
  </si>
  <si>
    <t>W</t>
  </si>
  <si>
    <t>k</t>
  </si>
  <si>
    <t>T</t>
  </si>
  <si>
    <t>M</t>
  </si>
  <si>
    <t>go</t>
  </si>
  <si>
    <t>R</t>
  </si>
  <si>
    <t>C</t>
  </si>
  <si>
    <r>
      <t>P</t>
    </r>
    <r>
      <rPr>
        <vertAlign val="subscript"/>
        <sz val="10"/>
        <rFont val="Arial"/>
        <family val="2"/>
      </rPr>
      <t>2</t>
    </r>
  </si>
  <si>
    <t xml:space="preserve">           F</t>
  </si>
  <si>
    <t xml:space="preserve">            Ao</t>
  </si>
  <si>
    <t>F</t>
  </si>
  <si>
    <t>d = discharge pipe ID, in.</t>
  </si>
  <si>
    <t>Ma = Mach Number</t>
  </si>
  <si>
    <t>d</t>
  </si>
  <si>
    <t>Ma</t>
  </si>
  <si>
    <t>Input</t>
  </si>
  <si>
    <t>Program calculate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</si>
  <si>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static pressure at the point of discharge, psig</t>
    </r>
  </si>
  <si>
    <t>T1 = reservoir temperature, degrees Rankin, 530 R at 70 deg F</t>
  </si>
  <si>
    <t>T1</t>
  </si>
  <si>
    <r>
      <t>P</t>
    </r>
    <r>
      <rPr>
        <vertAlign val="subscript"/>
        <sz val="10"/>
        <rFont val="Arial"/>
        <family val="2"/>
      </rPr>
      <t>2' =</t>
    </r>
  </si>
  <si>
    <r>
      <t>ρ = gas density, lb/ft</t>
    </r>
    <r>
      <rPr>
        <vertAlign val="superscript"/>
        <sz val="10"/>
        <rFont val="Arial"/>
        <family val="2"/>
      </rPr>
      <t>3</t>
    </r>
  </si>
  <si>
    <t>ρ</t>
  </si>
  <si>
    <t>G. Woods</t>
  </si>
  <si>
    <t>DLF x F</t>
  </si>
  <si>
    <t>DLF = 2.0</t>
  </si>
  <si>
    <t>por</t>
  </si>
  <si>
    <t xml:space="preserve">According to API RP520 Relief Valve Thrust </t>
  </si>
  <si>
    <t>petroblog-Santini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</si>
</sst>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5" borderId="0" xfId="0" applyFill="1" applyAlignment="1">
      <alignment/>
    </xf>
    <xf numFmtId="2" fontId="0" fillId="0" borderId="12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15</xdr:row>
      <xdr:rowOff>161925</xdr:rowOff>
    </xdr:from>
    <xdr:to>
      <xdr:col>9</xdr:col>
      <xdr:colOff>542925</xdr:colOff>
      <xdr:row>17</xdr:row>
      <xdr:rowOff>152400</xdr:rowOff>
    </xdr:to>
    <xdr:sp>
      <xdr:nvSpPr>
        <xdr:cNvPr id="1" name="Arc 40"/>
        <xdr:cNvSpPr>
          <a:spLocks/>
        </xdr:cNvSpPr>
      </xdr:nvSpPr>
      <xdr:spPr>
        <a:xfrm flipV="1">
          <a:off x="5543550" y="2676525"/>
          <a:ext cx="323850" cy="3333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0</xdr:rowOff>
    </xdr:from>
    <xdr:to>
      <xdr:col>9</xdr:col>
      <xdr:colOff>428625</xdr:colOff>
      <xdr:row>17</xdr:row>
      <xdr:rowOff>57150</xdr:rowOff>
    </xdr:to>
    <xdr:sp>
      <xdr:nvSpPr>
        <xdr:cNvPr id="2" name="Arc 39"/>
        <xdr:cNvSpPr>
          <a:spLocks/>
        </xdr:cNvSpPr>
      </xdr:nvSpPr>
      <xdr:spPr>
        <a:xfrm flipV="1">
          <a:off x="5543550" y="2695575"/>
          <a:ext cx="209550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47625</xdr:rowOff>
    </xdr:from>
    <xdr:to>
      <xdr:col>9</xdr:col>
      <xdr:colOff>209550</xdr:colOff>
      <xdr:row>17</xdr:row>
      <xdr:rowOff>152400</xdr:rowOff>
    </xdr:to>
    <xdr:sp>
      <xdr:nvSpPr>
        <xdr:cNvPr id="3" name="Rectangle 38"/>
        <xdr:cNvSpPr>
          <a:spLocks/>
        </xdr:cNvSpPr>
      </xdr:nvSpPr>
      <xdr:spPr>
        <a:xfrm>
          <a:off x="5410200" y="29051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123825</xdr:rowOff>
    </xdr:from>
    <xdr:to>
      <xdr:col>9</xdr:col>
      <xdr:colOff>85725</xdr:colOff>
      <xdr:row>18</xdr:row>
      <xdr:rowOff>76200</xdr:rowOff>
    </xdr:to>
    <xdr:sp>
      <xdr:nvSpPr>
        <xdr:cNvPr id="4" name="Rectangle 37"/>
        <xdr:cNvSpPr>
          <a:spLocks/>
        </xdr:cNvSpPr>
      </xdr:nvSpPr>
      <xdr:spPr>
        <a:xfrm>
          <a:off x="5381625" y="2819400"/>
          <a:ext cx="285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9</xdr:col>
      <xdr:colOff>38100</xdr:colOff>
      <xdr:row>18</xdr:row>
      <xdr:rowOff>76200</xdr:rowOff>
    </xdr:to>
    <xdr:sp>
      <xdr:nvSpPr>
        <xdr:cNvPr id="5" name="Rectangle 50"/>
        <xdr:cNvSpPr>
          <a:spLocks/>
        </xdr:cNvSpPr>
      </xdr:nvSpPr>
      <xdr:spPr>
        <a:xfrm>
          <a:off x="5334000" y="2819400"/>
          <a:ext cx="285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16</xdr:row>
      <xdr:rowOff>95250</xdr:rowOff>
    </xdr:from>
    <xdr:to>
      <xdr:col>8</xdr:col>
      <xdr:colOff>600075</xdr:colOff>
      <xdr:row>17</xdr:row>
      <xdr:rowOff>47625</xdr:rowOff>
    </xdr:to>
    <xdr:sp>
      <xdr:nvSpPr>
        <xdr:cNvPr id="6" name="Arc 49"/>
        <xdr:cNvSpPr>
          <a:spLocks/>
        </xdr:cNvSpPr>
      </xdr:nvSpPr>
      <xdr:spPr>
        <a:xfrm flipH="1" flipV="1">
          <a:off x="5133975" y="2790825"/>
          <a:ext cx="18097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18</xdr:row>
      <xdr:rowOff>9525</xdr:rowOff>
    </xdr:from>
    <xdr:to>
      <xdr:col>9</xdr:col>
      <xdr:colOff>0</xdr:colOff>
      <xdr:row>18</xdr:row>
      <xdr:rowOff>133350</xdr:rowOff>
    </xdr:to>
    <xdr:sp>
      <xdr:nvSpPr>
        <xdr:cNvPr id="7" name="Arc 48"/>
        <xdr:cNvSpPr>
          <a:spLocks/>
        </xdr:cNvSpPr>
      </xdr:nvSpPr>
      <xdr:spPr>
        <a:xfrm flipH="1">
          <a:off x="5143500" y="3028950"/>
          <a:ext cx="180975" cy="1238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38100</xdr:rowOff>
    </xdr:from>
    <xdr:to>
      <xdr:col>8</xdr:col>
      <xdr:colOff>457200</xdr:colOff>
      <xdr:row>16</xdr:row>
      <xdr:rowOff>85725</xdr:rowOff>
    </xdr:to>
    <xdr:sp>
      <xdr:nvSpPr>
        <xdr:cNvPr id="8" name="Rectangle 47"/>
        <xdr:cNvSpPr>
          <a:spLocks/>
        </xdr:cNvSpPr>
      </xdr:nvSpPr>
      <xdr:spPr>
        <a:xfrm>
          <a:off x="4905375" y="2733675"/>
          <a:ext cx="26670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95250</xdr:rowOff>
    </xdr:from>
    <xdr:to>
      <xdr:col>8</xdr:col>
      <xdr:colOff>238125</xdr:colOff>
      <xdr:row>17</xdr:row>
      <xdr:rowOff>85725</xdr:rowOff>
    </xdr:to>
    <xdr:sp>
      <xdr:nvSpPr>
        <xdr:cNvPr id="9" name="Line 46"/>
        <xdr:cNvSpPr>
          <a:spLocks/>
        </xdr:cNvSpPr>
      </xdr:nvSpPr>
      <xdr:spPr>
        <a:xfrm flipH="1">
          <a:off x="4953000" y="2790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17</xdr:row>
      <xdr:rowOff>76200</xdr:rowOff>
    </xdr:from>
    <xdr:to>
      <xdr:col>8</xdr:col>
      <xdr:colOff>285750</xdr:colOff>
      <xdr:row>17</xdr:row>
      <xdr:rowOff>142875</xdr:rowOff>
    </xdr:to>
    <xdr:sp>
      <xdr:nvSpPr>
        <xdr:cNvPr id="10" name="Arc 45"/>
        <xdr:cNvSpPr>
          <a:spLocks/>
        </xdr:cNvSpPr>
      </xdr:nvSpPr>
      <xdr:spPr>
        <a:xfrm flipH="1" flipV="1">
          <a:off x="4953000" y="2933700"/>
          <a:ext cx="4762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152400</xdr:rowOff>
    </xdr:from>
    <xdr:to>
      <xdr:col>8</xdr:col>
      <xdr:colOff>285750</xdr:colOff>
      <xdr:row>18</xdr:row>
      <xdr:rowOff>133350</xdr:rowOff>
    </xdr:to>
    <xdr:sp>
      <xdr:nvSpPr>
        <xdr:cNvPr id="11" name="Line 44"/>
        <xdr:cNvSpPr>
          <a:spLocks/>
        </xdr:cNvSpPr>
      </xdr:nvSpPr>
      <xdr:spPr>
        <a:xfrm>
          <a:off x="5000625" y="3009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142875</xdr:rowOff>
    </xdr:from>
    <xdr:to>
      <xdr:col>8</xdr:col>
      <xdr:colOff>466725</xdr:colOff>
      <xdr:row>19</xdr:row>
      <xdr:rowOff>28575</xdr:rowOff>
    </xdr:to>
    <xdr:sp>
      <xdr:nvSpPr>
        <xdr:cNvPr id="12" name="Rectangle 43"/>
        <xdr:cNvSpPr>
          <a:spLocks/>
        </xdr:cNvSpPr>
      </xdr:nvSpPr>
      <xdr:spPr>
        <a:xfrm>
          <a:off x="4953000" y="3162300"/>
          <a:ext cx="22860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47625</xdr:rowOff>
    </xdr:from>
    <xdr:to>
      <xdr:col>8</xdr:col>
      <xdr:colOff>466725</xdr:colOff>
      <xdr:row>19</xdr:row>
      <xdr:rowOff>85725</xdr:rowOff>
    </xdr:to>
    <xdr:sp>
      <xdr:nvSpPr>
        <xdr:cNvPr id="13" name="Rectangle 30"/>
        <xdr:cNvSpPr>
          <a:spLocks/>
        </xdr:cNvSpPr>
      </xdr:nvSpPr>
      <xdr:spPr>
        <a:xfrm>
          <a:off x="4953000" y="3228975"/>
          <a:ext cx="22860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19</xdr:row>
      <xdr:rowOff>95250</xdr:rowOff>
    </xdr:from>
    <xdr:to>
      <xdr:col>8</xdr:col>
      <xdr:colOff>419100</xdr:colOff>
      <xdr:row>21</xdr:row>
      <xdr:rowOff>66675</xdr:rowOff>
    </xdr:to>
    <xdr:sp>
      <xdr:nvSpPr>
        <xdr:cNvPr id="14" name="Rectangle 36"/>
        <xdr:cNvSpPr>
          <a:spLocks/>
        </xdr:cNvSpPr>
      </xdr:nvSpPr>
      <xdr:spPr>
        <a:xfrm>
          <a:off x="5019675" y="3276600"/>
          <a:ext cx="114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21</xdr:row>
      <xdr:rowOff>76200</xdr:rowOff>
    </xdr:from>
    <xdr:to>
      <xdr:col>9</xdr:col>
      <xdr:colOff>447675</xdr:colOff>
      <xdr:row>21</xdr:row>
      <xdr:rowOff>76200</xdr:rowOff>
    </xdr:to>
    <xdr:sp>
      <xdr:nvSpPr>
        <xdr:cNvPr id="15" name="Line 35"/>
        <xdr:cNvSpPr>
          <a:spLocks/>
        </xdr:cNvSpPr>
      </xdr:nvSpPr>
      <xdr:spPr>
        <a:xfrm>
          <a:off x="4448175" y="3581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23</xdr:row>
      <xdr:rowOff>76200</xdr:rowOff>
    </xdr:from>
    <xdr:to>
      <xdr:col>9</xdr:col>
      <xdr:colOff>447675</xdr:colOff>
      <xdr:row>23</xdr:row>
      <xdr:rowOff>76200</xdr:rowOff>
    </xdr:to>
    <xdr:sp>
      <xdr:nvSpPr>
        <xdr:cNvPr id="16" name="Line 34"/>
        <xdr:cNvSpPr>
          <a:spLocks/>
        </xdr:cNvSpPr>
      </xdr:nvSpPr>
      <xdr:spPr>
        <a:xfrm>
          <a:off x="4486275" y="3905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85725</xdr:rowOff>
    </xdr:from>
    <xdr:to>
      <xdr:col>7</xdr:col>
      <xdr:colOff>400050</xdr:colOff>
      <xdr:row>23</xdr:row>
      <xdr:rowOff>76200</xdr:rowOff>
    </xdr:to>
    <xdr:sp>
      <xdr:nvSpPr>
        <xdr:cNvPr id="17" name="Drawing 21"/>
        <xdr:cNvSpPr>
          <a:spLocks/>
        </xdr:cNvSpPr>
      </xdr:nvSpPr>
      <xdr:spPr>
        <a:xfrm>
          <a:off x="4419600" y="3590925"/>
          <a:ext cx="85725" cy="314325"/>
        </a:xfrm>
        <a:custGeom>
          <a:pathLst>
            <a:path h="16384" w="16384">
              <a:moveTo>
                <a:pt x="1820" y="0"/>
              </a:moveTo>
              <a:lnTo>
                <a:pt x="16384" y="5958"/>
              </a:lnTo>
              <a:lnTo>
                <a:pt x="0" y="11419"/>
              </a:lnTo>
              <a:lnTo>
                <a:pt x="1456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85725</xdr:rowOff>
    </xdr:from>
    <xdr:to>
      <xdr:col>7</xdr:col>
      <xdr:colOff>333375</xdr:colOff>
      <xdr:row>22</xdr:row>
      <xdr:rowOff>152400</xdr:rowOff>
    </xdr:to>
    <xdr:sp>
      <xdr:nvSpPr>
        <xdr:cNvPr id="18" name="Drawing 22"/>
        <xdr:cNvSpPr>
          <a:spLocks/>
        </xdr:cNvSpPr>
      </xdr:nvSpPr>
      <xdr:spPr>
        <a:xfrm>
          <a:off x="4371975" y="3590925"/>
          <a:ext cx="66675" cy="228600"/>
        </a:xfrm>
        <a:custGeom>
          <a:pathLst>
            <a:path h="16384" w="16384">
              <a:moveTo>
                <a:pt x="16384" y="0"/>
              </a:moveTo>
              <a:lnTo>
                <a:pt x="0" y="7509"/>
              </a:lnTo>
              <a:lnTo>
                <a:pt x="14043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21</xdr:row>
      <xdr:rowOff>66675</xdr:rowOff>
    </xdr:from>
    <xdr:to>
      <xdr:col>9</xdr:col>
      <xdr:colOff>571500</xdr:colOff>
      <xdr:row>23</xdr:row>
      <xdr:rowOff>95250</xdr:rowOff>
    </xdr:to>
    <xdr:sp>
      <xdr:nvSpPr>
        <xdr:cNvPr id="19" name="Drawing 23"/>
        <xdr:cNvSpPr>
          <a:spLocks/>
        </xdr:cNvSpPr>
      </xdr:nvSpPr>
      <xdr:spPr>
        <a:xfrm>
          <a:off x="5743575" y="3571875"/>
          <a:ext cx="152400" cy="352425"/>
        </a:xfrm>
        <a:custGeom>
          <a:pathLst>
            <a:path h="16384" w="16384">
              <a:moveTo>
                <a:pt x="2048" y="0"/>
              </a:moveTo>
              <a:lnTo>
                <a:pt x="16384" y="6642"/>
              </a:lnTo>
              <a:lnTo>
                <a:pt x="0" y="10185"/>
              </a:lnTo>
              <a:lnTo>
                <a:pt x="2048" y="16384"/>
              </a:lnTo>
              <a:lnTo>
                <a:pt x="16384" y="75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47625</xdr:rowOff>
    </xdr:from>
    <xdr:to>
      <xdr:col>8</xdr:col>
      <xdr:colOff>390525</xdr:colOff>
      <xdr:row>16</xdr:row>
      <xdr:rowOff>28575</xdr:rowOff>
    </xdr:to>
    <xdr:sp>
      <xdr:nvSpPr>
        <xdr:cNvPr id="20" name="Rectangle 42"/>
        <xdr:cNvSpPr>
          <a:spLocks/>
        </xdr:cNvSpPr>
      </xdr:nvSpPr>
      <xdr:spPr>
        <a:xfrm>
          <a:off x="4972050" y="2562225"/>
          <a:ext cx="1333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11</xdr:row>
      <xdr:rowOff>76200</xdr:rowOff>
    </xdr:from>
    <xdr:to>
      <xdr:col>9</xdr:col>
      <xdr:colOff>542925</xdr:colOff>
      <xdr:row>16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5753100" y="1905000"/>
          <a:ext cx="11430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6</xdr:row>
      <xdr:rowOff>142875</xdr:rowOff>
    </xdr:from>
    <xdr:to>
      <xdr:col>9</xdr:col>
      <xdr:colOff>476250</xdr:colOff>
      <xdr:row>11</xdr:row>
      <xdr:rowOff>19050</xdr:rowOff>
    </xdr:to>
    <xdr:sp>
      <xdr:nvSpPr>
        <xdr:cNvPr id="22" name="Line 55"/>
        <xdr:cNvSpPr>
          <a:spLocks/>
        </xdr:cNvSpPr>
      </xdr:nvSpPr>
      <xdr:spPr>
        <a:xfrm>
          <a:off x="5800725" y="11430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85725</xdr:rowOff>
    </xdr:from>
    <xdr:to>
      <xdr:col>9</xdr:col>
      <xdr:colOff>419100</xdr:colOff>
      <xdr:row>11</xdr:row>
      <xdr:rowOff>76200</xdr:rowOff>
    </xdr:to>
    <xdr:sp>
      <xdr:nvSpPr>
        <xdr:cNvPr id="23" name="Line 56"/>
        <xdr:cNvSpPr>
          <a:spLocks/>
        </xdr:cNvSpPr>
      </xdr:nvSpPr>
      <xdr:spPr>
        <a:xfrm>
          <a:off x="5372100" y="1590675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95250</xdr:colOff>
      <xdr:row>20</xdr:row>
      <xdr:rowOff>152400</xdr:rowOff>
    </xdr:from>
    <xdr:ext cx="76200" cy="200025"/>
    <xdr:sp fLocksText="0">
      <xdr:nvSpPr>
        <xdr:cNvPr id="24" name="Text Box 60"/>
        <xdr:cNvSpPr txBox="1">
          <a:spLocks noChangeArrowheads="1"/>
        </xdr:cNvSpPr>
      </xdr:nvSpPr>
      <xdr:spPr>
        <a:xfrm>
          <a:off x="715327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PageLayoutView="0" workbookViewId="0" topLeftCell="A25">
      <selection activeCell="E40" sqref="E40"/>
    </sheetView>
  </sheetViews>
  <sheetFormatPr defaultColWidth="9.140625" defaultRowHeight="12.75"/>
  <cols>
    <col min="2" max="2" width="7.7109375" style="0" customWidth="1"/>
    <col min="3" max="3" width="11.00390625" style="0" bestFit="1" customWidth="1"/>
    <col min="4" max="5" width="7.7109375" style="0" customWidth="1"/>
    <col min="11" max="11" width="7.7109375" style="0" customWidth="1"/>
  </cols>
  <sheetData>
    <row r="3" spans="2:8" ht="15">
      <c r="B3" s="26" t="s">
        <v>38</v>
      </c>
      <c r="C3" s="26"/>
      <c r="D3" s="26"/>
      <c r="E3" s="26"/>
      <c r="F3" s="26"/>
      <c r="G3" s="7" t="s">
        <v>37</v>
      </c>
      <c r="H3" t="s">
        <v>34</v>
      </c>
    </row>
    <row r="4" ht="12.75">
      <c r="B4" s="7"/>
    </row>
    <row r="6" spans="2:10" ht="12.75">
      <c r="B6" t="s">
        <v>0</v>
      </c>
      <c r="I6" s="19"/>
      <c r="J6" s="19"/>
    </row>
    <row r="7" spans="2:10" ht="12.75">
      <c r="B7" t="s">
        <v>2</v>
      </c>
      <c r="I7" s="19"/>
      <c r="J7" s="19" t="s">
        <v>19</v>
      </c>
    </row>
    <row r="8" spans="2:10" ht="12.75">
      <c r="B8" t="s">
        <v>3</v>
      </c>
      <c r="I8" s="19"/>
      <c r="J8" s="19"/>
    </row>
    <row r="9" spans="2:10" ht="14.25">
      <c r="B9" t="s">
        <v>32</v>
      </c>
      <c r="I9" s="19"/>
      <c r="J9" s="19"/>
    </row>
    <row r="10" spans="2:10" ht="12.75">
      <c r="B10" t="s">
        <v>4</v>
      </c>
      <c r="I10" s="19" t="s">
        <v>20</v>
      </c>
      <c r="J10" s="19"/>
    </row>
    <row r="11" spans="2:10" ht="12.75">
      <c r="B11" t="s">
        <v>29</v>
      </c>
      <c r="I11" s="19"/>
      <c r="J11" s="19"/>
    </row>
    <row r="12" spans="2:10" ht="12.75">
      <c r="B12" t="s">
        <v>5</v>
      </c>
      <c r="I12" s="19"/>
      <c r="J12" s="19"/>
    </row>
    <row r="13" spans="2:10" ht="12.75">
      <c r="B13" t="s">
        <v>6</v>
      </c>
      <c r="I13" s="19"/>
      <c r="J13" s="19"/>
    </row>
    <row r="14" spans="2:10" ht="15.75">
      <c r="B14" t="s">
        <v>28</v>
      </c>
      <c r="I14" s="19"/>
      <c r="J14" s="19"/>
    </row>
    <row r="15" spans="2:10" ht="12.75">
      <c r="B15" t="s">
        <v>7</v>
      </c>
      <c r="I15" s="19"/>
      <c r="J15" s="19"/>
    </row>
    <row r="16" spans="2:10" ht="14.25">
      <c r="B16" t="s">
        <v>8</v>
      </c>
      <c r="I16" s="19"/>
      <c r="J16" s="19"/>
    </row>
    <row r="17" spans="2:10" ht="12.75">
      <c r="B17" t="s">
        <v>9</v>
      </c>
      <c r="I17" s="19"/>
      <c r="J17" s="19"/>
    </row>
    <row r="18" spans="2:10" ht="12.75">
      <c r="B18" t="s">
        <v>10</v>
      </c>
      <c r="I18" s="19"/>
      <c r="J18" s="19"/>
    </row>
    <row r="19" spans="2:10" ht="12.75">
      <c r="B19" t="s">
        <v>22</v>
      </c>
      <c r="I19" s="19"/>
      <c r="J19" s="19"/>
    </row>
    <row r="20" spans="2:10" ht="12.75">
      <c r="B20" t="s">
        <v>23</v>
      </c>
      <c r="I20" s="19"/>
      <c r="J20" s="19"/>
    </row>
    <row r="21" spans="2:10" ht="12.75">
      <c r="B21" t="s">
        <v>36</v>
      </c>
      <c r="I21" s="19"/>
      <c r="J21" s="19"/>
    </row>
    <row r="22" spans="9:10" ht="12.75">
      <c r="I22" s="19"/>
      <c r="J22" s="19"/>
    </row>
    <row r="23" spans="9:10" ht="12.75">
      <c r="I23" s="19"/>
      <c r="J23" s="19"/>
    </row>
    <row r="24" spans="9:10" ht="12.75">
      <c r="I24" s="19"/>
      <c r="J24" s="19"/>
    </row>
    <row r="26" spans="10:11" ht="12.75">
      <c r="J26" s="8"/>
      <c r="K26" s="8"/>
    </row>
    <row r="27" spans="10:11" ht="12.75">
      <c r="J27" s="8"/>
      <c r="K27" s="8"/>
    </row>
    <row r="28" spans="10:11" ht="12.75">
      <c r="J28" s="8"/>
      <c r="K28" s="9"/>
    </row>
    <row r="29" spans="10:11" ht="12.75">
      <c r="J29" s="8"/>
      <c r="K29" s="8"/>
    </row>
    <row r="30" spans="2:11" ht="12.75">
      <c r="B30" s="5" t="s">
        <v>26</v>
      </c>
      <c r="C30" s="6" t="s">
        <v>27</v>
      </c>
      <c r="D30" s="6"/>
      <c r="J30" s="8"/>
      <c r="K30" s="8"/>
    </row>
    <row r="31" spans="3:10" ht="16.5" thickBot="1">
      <c r="C31" s="21"/>
      <c r="I31" s="7" t="s">
        <v>31</v>
      </c>
      <c r="J31">
        <f>((C33/3600)/(366*B33))*(E33/(D33*(D33+1)*G33))^0.5-14.7</f>
        <v>-14.666896213588732</v>
      </c>
    </row>
    <row r="32" spans="2:11" ht="16.5" thickBot="1">
      <c r="B32" s="16" t="s">
        <v>1</v>
      </c>
      <c r="C32" s="10" t="s">
        <v>11</v>
      </c>
      <c r="D32" s="10" t="s">
        <v>12</v>
      </c>
      <c r="E32" s="10" t="s">
        <v>13</v>
      </c>
      <c r="F32" s="10" t="s">
        <v>30</v>
      </c>
      <c r="G32" s="10" t="s">
        <v>14</v>
      </c>
      <c r="H32" s="11" t="s">
        <v>15</v>
      </c>
      <c r="I32" s="11" t="s">
        <v>16</v>
      </c>
      <c r="J32" s="11" t="s">
        <v>17</v>
      </c>
      <c r="K32" s="12" t="s">
        <v>18</v>
      </c>
    </row>
    <row r="33" spans="2:11" ht="13.5" thickBot="1">
      <c r="B33" s="20">
        <f>0.7854*D36^2</f>
        <v>50.027121929399996</v>
      </c>
      <c r="C33" s="13">
        <v>418950</v>
      </c>
      <c r="D33" s="13">
        <v>1.3</v>
      </c>
      <c r="E33" s="14">
        <v>1460</v>
      </c>
      <c r="F33" s="14">
        <v>530</v>
      </c>
      <c r="G33" s="13">
        <v>18</v>
      </c>
      <c r="H33" s="13">
        <v>32.2</v>
      </c>
      <c r="I33" s="15">
        <f>1544/G33</f>
        <v>85.77777777777777</v>
      </c>
      <c r="J33" s="14">
        <f>(D33*H33*I33*E33)^0.5</f>
        <v>2289.6201334622206</v>
      </c>
      <c r="K33" s="22">
        <f>IF(J31&lt;0,0,J31)</f>
        <v>0</v>
      </c>
    </row>
    <row r="34" spans="2:11" ht="13.5" thickBot="1">
      <c r="B34" s="1"/>
      <c r="C34" s="1"/>
      <c r="D34" s="1"/>
      <c r="E34" s="1"/>
      <c r="F34" s="1"/>
      <c r="G34" s="1"/>
      <c r="H34" s="1"/>
      <c r="I34" s="2"/>
      <c r="J34" s="4"/>
      <c r="K34" s="1"/>
    </row>
    <row r="35" spans="2:11" ht="13.5" thickBot="1">
      <c r="B35" s="16" t="s">
        <v>21</v>
      </c>
      <c r="C35" s="11" t="s">
        <v>35</v>
      </c>
      <c r="D35" s="23" t="s">
        <v>24</v>
      </c>
      <c r="E35" s="10" t="s">
        <v>33</v>
      </c>
      <c r="F35" s="24" t="s">
        <v>25</v>
      </c>
      <c r="G35" s="1"/>
      <c r="H35" s="1"/>
      <c r="I35" s="2"/>
      <c r="J35" s="4"/>
      <c r="K35" s="1"/>
    </row>
    <row r="36" spans="2:11" ht="13.5" thickBot="1">
      <c r="B36" s="17">
        <f>(C33/366)*((D33*E33)/((D33+1)*G33))^0.5+B33*K33</f>
        <v>7750.487904687796</v>
      </c>
      <c r="C36" s="14">
        <f>2*B36</f>
        <v>15500.975809375592</v>
      </c>
      <c r="D36" s="13">
        <v>7.981</v>
      </c>
      <c r="E36" s="25">
        <v>1.11</v>
      </c>
      <c r="F36" s="18">
        <f>(0.0509*C33/(E36*D36^2))/J33</f>
        <v>0.13172825577985928</v>
      </c>
      <c r="G36" s="1"/>
      <c r="H36" s="1"/>
      <c r="I36" s="2"/>
      <c r="J36" s="4"/>
      <c r="K36" s="1"/>
    </row>
    <row r="37" spans="2:11" ht="12.75">
      <c r="B37" s="1"/>
      <c r="C37" s="1"/>
      <c r="D37" s="1"/>
      <c r="E37" s="1"/>
      <c r="F37" s="1"/>
      <c r="G37" s="1"/>
      <c r="H37" s="1"/>
      <c r="I37" s="2"/>
      <c r="J37" s="4"/>
      <c r="K37" s="1"/>
    </row>
    <row r="38" spans="3:11" ht="12.75">
      <c r="C38" s="1"/>
      <c r="D38" s="1"/>
      <c r="E38" s="1"/>
      <c r="F38" s="1"/>
      <c r="G38" s="1"/>
      <c r="H38" s="1"/>
      <c r="I38" s="2"/>
      <c r="J38" s="1"/>
      <c r="K38" s="1"/>
    </row>
    <row r="39" spans="2:11" ht="12.75">
      <c r="B39" s="27" t="s">
        <v>39</v>
      </c>
      <c r="I39" s="3"/>
      <c r="J39" s="1"/>
      <c r="K39" s="1"/>
    </row>
    <row r="40" spans="10:11" ht="12.75">
      <c r="J40" s="1"/>
      <c r="K40" s="1"/>
    </row>
  </sheetData>
  <sheetProtection/>
  <printOptions gridLines="1"/>
  <pageMargins left="0.787401575" right="0.787401575" top="0.984251969" bottom="0.984251969" header="0.5" footer="0.5"/>
  <pageSetup horizontalDpi="600" verticalDpi="600" orientation="portrait" r:id="rId6"/>
  <headerFooter alignWithMargins="0">
    <oddHeader>&amp;C&amp;A</oddHeader>
    <oddFooter>&amp;CPage &amp;P</oddFooter>
  </headerFooter>
  <drawing r:id="rId5"/>
  <legacyDrawing r:id="rId4"/>
  <oleObjects>
    <oleObject progId="Equation.3" shapeId="570377" r:id="rId1"/>
    <oleObject progId="Equation.3" shapeId="2037789" r:id="rId2"/>
    <oleObject progId="Equation.3" shapeId="20653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API-RP520</dc:title>
  <dc:subject/>
  <dc:creator>GLYNN WOODS</dc:creator>
  <cp:keywords/>
  <dc:description/>
  <cp:lastModifiedBy>Patty</cp:lastModifiedBy>
  <cp:lastPrinted>2006-04-13T19:39:14Z</cp:lastPrinted>
  <dcterms:created xsi:type="dcterms:W3CDTF">2001-09-05T11:39:53Z</dcterms:created>
  <dcterms:modified xsi:type="dcterms:W3CDTF">2016-08-15T22:02:46Z</dcterms:modified>
  <cp:category/>
  <cp:version/>
  <cp:contentType/>
  <cp:contentStatus/>
</cp:coreProperties>
</file>