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<sst xmlns="http://schemas.openxmlformats.org/spreadsheetml/2006/main" count="42" uniqueCount="42">
  <si>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Diâmetro médio porca</t>
  </si>
  <si>
    <t>fp</t>
  </si>
  <si>
    <t>Diâmetro médio  rosca estojo</t>
  </si>
  <si>
    <t xml:space="preserve">Ângulo rosca </t>
  </si>
  <si>
    <t>fr</t>
  </si>
  <si>
    <t>Passo rosca</t>
  </si>
  <si>
    <t>dp (mm)</t>
  </si>
  <si>
    <t>l (mm)</t>
  </si>
  <si>
    <t>â (grau)</t>
  </si>
  <si>
    <t>Tensão escoamento frio estojo</t>
  </si>
  <si>
    <t>Sy (kgf/cm²)</t>
  </si>
  <si>
    <t>Coeficiente de aperto</t>
  </si>
  <si>
    <t xml:space="preserve"> c (%)</t>
  </si>
  <si>
    <t>Área raiz estojo</t>
  </si>
  <si>
    <t>d (pol)</t>
  </si>
  <si>
    <t>F (kgf)</t>
  </si>
  <si>
    <t>Diâmetro raiz estojo</t>
  </si>
  <si>
    <t>Diâmetro nominal estojo</t>
  </si>
  <si>
    <t>dr (mm)</t>
  </si>
  <si>
    <t>Ar (mm²)</t>
  </si>
  <si>
    <t>Tangente Ângulo ataque rosca</t>
  </si>
  <si>
    <t xml:space="preserve">tgê </t>
  </si>
  <si>
    <t>T (kgf.m)</t>
  </si>
  <si>
    <t>de (mm)</t>
  </si>
  <si>
    <t>fr + (cosâ).(tgê)</t>
  </si>
  <si>
    <t>cosâ - fr. (tgê)</t>
  </si>
  <si>
    <t>(dp).(fp) (mm)</t>
  </si>
  <si>
    <t xml:space="preserve">                            Cálculo do torque de aperto do estojo conforme ASME PCC-1</t>
  </si>
  <si>
    <t>Comprimento efetivo estojo</t>
  </si>
  <si>
    <t>L (mm)</t>
  </si>
  <si>
    <t>"Delta" (mm)</t>
  </si>
  <si>
    <t xml:space="preserve"> E (kgf/cm²)</t>
  </si>
  <si>
    <t xml:space="preserve">Cálculo do elongamento a ser aplicado no estojo </t>
  </si>
  <si>
    <t>Coeficiente atrito porca X estojo</t>
  </si>
  <si>
    <t>Módulo elasticidade estojo</t>
  </si>
  <si>
    <t>Fôrça tração a ser aplicada</t>
  </si>
  <si>
    <t>Cálculo do torque ASME PCC-1 a ser aplicada no estojo</t>
  </si>
  <si>
    <t>T (lb.ft)</t>
  </si>
  <si>
    <t>Coeficiente atrito porca X flange</t>
  </si>
  <si>
    <t xml:space="preserve">   B14/C14</t>
  </si>
  <si>
    <t xml:space="preserve"> de.(D14)        (mm)</t>
  </si>
  <si>
    <t xml:space="preserve">     C10+E14 (mm)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</si>
</sst>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"/>
    <numFmt numFmtId="179" formatCode="0.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17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8.7109375" style="0" customWidth="1"/>
    <col min="2" max="2" width="13.57421875" style="0" customWidth="1"/>
    <col min="3" max="3" width="13.28125" style="0" customWidth="1"/>
    <col min="4" max="4" width="9.8515625" style="0" customWidth="1"/>
    <col min="5" max="5" width="8.421875" style="0" customWidth="1"/>
    <col min="6" max="6" width="7.57421875" style="0" customWidth="1"/>
    <col min="7" max="7" width="8.8515625" style="0" customWidth="1"/>
    <col min="8" max="8" width="10.140625" style="0" customWidth="1"/>
    <col min="9" max="9" width="10.57421875" style="0" customWidth="1"/>
    <col min="10" max="10" width="10.28125" style="0" customWidth="1"/>
    <col min="11" max="11" width="7.28125" style="0" customWidth="1"/>
    <col min="12" max="12" width="6.57421875" style="0" customWidth="1"/>
    <col min="14" max="14" width="11.7109375" style="0" customWidth="1"/>
    <col min="15" max="15" width="10.57421875" style="0" customWidth="1"/>
  </cols>
  <sheetData>
    <row r="2" spans="3:10" ht="12.75">
      <c r="C2" s="11" t="s">
        <v>27</v>
      </c>
      <c r="D2" s="12"/>
      <c r="E2" s="12"/>
      <c r="F2" s="12"/>
      <c r="G2" s="12"/>
      <c r="H2" s="12"/>
      <c r="I2" s="12"/>
      <c r="J2" s="12"/>
    </row>
    <row r="3" ht="13.5" thickBot="1"/>
    <row r="4" spans="1:15" ht="58.5" customHeight="1" thickBot="1">
      <c r="A4" s="2" t="s">
        <v>9</v>
      </c>
      <c r="B4" s="2" t="s">
        <v>11</v>
      </c>
      <c r="C4" s="2" t="s">
        <v>17</v>
      </c>
      <c r="D4" s="2" t="s">
        <v>16</v>
      </c>
      <c r="E4" s="2" t="s">
        <v>13</v>
      </c>
      <c r="F4" s="2" t="s">
        <v>35</v>
      </c>
      <c r="G4" s="2" t="s">
        <v>0</v>
      </c>
      <c r="H4" s="2" t="s">
        <v>38</v>
      </c>
      <c r="I4" s="2" t="s">
        <v>2</v>
      </c>
      <c r="J4" s="2" t="s">
        <v>33</v>
      </c>
      <c r="K4" s="2" t="s">
        <v>3</v>
      </c>
      <c r="L4" s="2" t="s">
        <v>5</v>
      </c>
      <c r="M4" s="2" t="s">
        <v>20</v>
      </c>
      <c r="N4" s="2" t="s">
        <v>28</v>
      </c>
      <c r="O4" s="8" t="s">
        <v>34</v>
      </c>
    </row>
    <row r="5" spans="1:15" ht="29.25" customHeight="1" thickBot="1">
      <c r="A5" s="6" t="s">
        <v>10</v>
      </c>
      <c r="B5" s="3" t="s">
        <v>12</v>
      </c>
      <c r="C5" s="2" t="s">
        <v>14</v>
      </c>
      <c r="D5" s="2" t="s">
        <v>18</v>
      </c>
      <c r="E5" s="2" t="s">
        <v>19</v>
      </c>
      <c r="F5" s="2" t="s">
        <v>15</v>
      </c>
      <c r="G5" s="2" t="s">
        <v>6</v>
      </c>
      <c r="H5" s="2" t="s">
        <v>1</v>
      </c>
      <c r="I5" s="2" t="s">
        <v>23</v>
      </c>
      <c r="J5" s="2" t="s">
        <v>4</v>
      </c>
      <c r="K5" s="2" t="s">
        <v>8</v>
      </c>
      <c r="L5" s="2" t="s">
        <v>7</v>
      </c>
      <c r="M5" s="2" t="s">
        <v>21</v>
      </c>
      <c r="N5" s="2" t="s">
        <v>29</v>
      </c>
      <c r="O5" s="8" t="s">
        <v>31</v>
      </c>
    </row>
    <row r="6" spans="1:15" ht="12.75">
      <c r="A6">
        <v>7380</v>
      </c>
      <c r="B6">
        <v>0.5</v>
      </c>
      <c r="C6">
        <v>2.5</v>
      </c>
      <c r="D6">
        <v>59</v>
      </c>
      <c r="E6">
        <v>2768</v>
      </c>
      <c r="F6">
        <f>(B6*A6/100)*(E6)</f>
        <v>102139.2</v>
      </c>
      <c r="G6">
        <f>1.25*(C6*25.4)</f>
        <v>79.375</v>
      </c>
      <c r="H6">
        <v>0.15</v>
      </c>
      <c r="I6" s="5">
        <f>0.5*((C6*25.4)+D6)</f>
        <v>61.25</v>
      </c>
      <c r="J6">
        <v>0.15</v>
      </c>
      <c r="K6">
        <v>30</v>
      </c>
      <c r="L6">
        <v>3.175</v>
      </c>
      <c r="M6">
        <f>TAN(ATAN((L6)/(3.1416*I6)))</f>
        <v>0.01650010653612094</v>
      </c>
      <c r="N6">
        <v>255</v>
      </c>
      <c r="O6">
        <v>2100000</v>
      </c>
    </row>
    <row r="7" spans="7:9" ht="12.75">
      <c r="G7" s="5"/>
      <c r="I7" s="5"/>
    </row>
    <row r="8" ht="13.5" thickBot="1"/>
    <row r="9" ht="13.5" thickBot="1">
      <c r="C9" s="3" t="s">
        <v>26</v>
      </c>
    </row>
    <row r="10" ht="12.75">
      <c r="C10">
        <f>G6*H6</f>
        <v>11.90625</v>
      </c>
    </row>
    <row r="11" ht="12.75">
      <c r="C11" s="5">
        <f>G7*H7</f>
        <v>0</v>
      </c>
    </row>
    <row r="12" ht="13.5" thickBot="1"/>
    <row r="13" spans="1:7" ht="28.5" customHeight="1" thickBot="1">
      <c r="A13" s="1"/>
      <c r="B13" s="2" t="s">
        <v>24</v>
      </c>
      <c r="C13" s="2" t="s">
        <v>25</v>
      </c>
      <c r="D13" s="2" t="s">
        <v>39</v>
      </c>
      <c r="E13" s="2" t="s">
        <v>40</v>
      </c>
      <c r="F13" s="1"/>
      <c r="G13" s="1"/>
    </row>
    <row r="14" spans="2:5" ht="12.75">
      <c r="B14" s="4">
        <f>(J6+(COS(K6*3.1416/180)*(M6)))</f>
        <v>0.1642895013240404</v>
      </c>
      <c r="C14" s="4">
        <f>(COS(K6*3.1416/180)-(J6*M6))</f>
        <v>0.8635497756025208</v>
      </c>
      <c r="D14" s="4">
        <f>B14/C14</f>
        <v>0.19024902323599288</v>
      </c>
      <c r="E14" s="4">
        <f>I6*D14</f>
        <v>11.652752673204564</v>
      </c>
    </row>
    <row r="15" spans="2:5" ht="12.75">
      <c r="B15" s="4"/>
      <c r="C15" s="4"/>
      <c r="D15" s="4"/>
      <c r="E15" s="4"/>
    </row>
    <row r="16" ht="13.5" thickBot="1"/>
    <row r="17" spans="3:4" ht="26.25" thickBot="1">
      <c r="C17" s="6" t="s">
        <v>41</v>
      </c>
      <c r="D17" s="7"/>
    </row>
    <row r="18" ht="12.75">
      <c r="C18" s="4">
        <f>C10+E14</f>
        <v>23.559002673204564</v>
      </c>
    </row>
    <row r="19" ht="12.75">
      <c r="C19" s="4"/>
    </row>
    <row r="20" ht="13.5" thickBot="1"/>
    <row r="21" spans="2:5" ht="64.5" thickBot="1">
      <c r="B21" s="13" t="s">
        <v>36</v>
      </c>
      <c r="C21" s="14"/>
      <c r="D21" s="2" t="s">
        <v>32</v>
      </c>
      <c r="E21" s="1"/>
    </row>
    <row r="22" spans="2:4" ht="26.25" thickBot="1">
      <c r="B22" s="9" t="s">
        <v>22</v>
      </c>
      <c r="C22" s="3" t="s">
        <v>37</v>
      </c>
      <c r="D22" s="6" t="s">
        <v>30</v>
      </c>
    </row>
    <row r="23" spans="2:4" ht="12.75">
      <c r="B23" s="5">
        <f>0.5*(F6)*(C18)/1000</f>
        <v>1203.1488429194878</v>
      </c>
      <c r="C23" s="10">
        <f>B23/0.138</f>
        <v>8718.469876228171</v>
      </c>
      <c r="D23" s="5">
        <f>A6*N6/(O6)</f>
        <v>0.8961428571428571</v>
      </c>
    </row>
    <row r="24" spans="2:4" ht="12.75">
      <c r="B24" s="5"/>
      <c r="D24" s="5"/>
    </row>
  </sheetData>
  <sheetProtection/>
  <mergeCells count="2">
    <mergeCell ref="C2:J2"/>
    <mergeCell ref="B21:C2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Patty</cp:lastModifiedBy>
  <cp:lastPrinted>2005-06-07T21:25:37Z</cp:lastPrinted>
  <dcterms:created xsi:type="dcterms:W3CDTF">2004-07-09T18:44:06Z</dcterms:created>
  <dcterms:modified xsi:type="dcterms:W3CDTF">2015-12-03T19:23:00Z</dcterms:modified>
  <cp:category/>
  <cp:version/>
  <cp:contentType/>
  <cp:contentStatus/>
</cp:coreProperties>
</file>